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1"/>
  </bookViews>
  <sheets>
    <sheet name="квалификация" sheetId="1" r:id="rId1"/>
    <sheet name="стыки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<sst xmlns="http://schemas.openxmlformats.org/spreadsheetml/2006/main" count="35" uniqueCount="30">
  <si>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Любительский турнир по боулингу</t>
  </si>
  <si>
    <t>26 января  2012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</si>
  <si>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</si>
  <si>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</si>
  <si>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</si>
  <si>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</si>
  <si>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</si>
  <si>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</si>
  <si>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</si>
  <si>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</si>
  <si>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26 января 2012 года</t>
  </si>
  <si>
    <t>Финал</t>
  </si>
  <si>
    <t>Матч за 1-2 место</t>
  </si>
  <si>
    <t>Матч за 3 место</t>
  </si>
  <si>
    <t>Кашкин В</t>
  </si>
  <si>
    <t>Жидилев А</t>
  </si>
  <si>
    <t>Павлов В</t>
  </si>
  <si>
    <t>Каплунов М</t>
  </si>
  <si>
    <t>Кисель В</t>
  </si>
  <si>
    <t>Антюфеев Г</t>
  </si>
  <si>
    <t>Лявин А</t>
  </si>
  <si>
    <t>Юров Д</t>
  </si>
  <si>
    <t>Алымов С</t>
  </si>
  <si>
    <t>Джумаев П</t>
  </si>
  <si>
    <t>Савицкий В</t>
  </si>
  <si>
    <t>Рычагов Н</t>
  </si>
  <si>
    <t>Джумаев</t>
  </si>
  <si>
    <t>Павлов</t>
  </si>
  <si>
    <t>Рычагов</t>
  </si>
  <si>
    <t>Кашкин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</si>
</sst>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55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164" fontId="17" fillId="36" borderId="12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35" borderId="12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>
      <alignment horizontal="center"/>
    </xf>
    <xf numFmtId="0" fontId="19" fillId="37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 applyProtection="1">
      <alignment/>
      <protection/>
    </xf>
    <xf numFmtId="0" fontId="17" fillId="0" borderId="15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37" borderId="16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left"/>
    </xf>
    <xf numFmtId="0" fontId="17" fillId="37" borderId="17" xfId="0" applyFont="1" applyFill="1" applyBorder="1" applyAlignment="1">
      <alignment horizontal="center"/>
    </xf>
    <xf numFmtId="0" fontId="21" fillId="37" borderId="0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18" fillId="37" borderId="12" xfId="0" applyFont="1" applyFill="1" applyBorder="1" applyAlignment="1" applyProtection="1">
      <alignment/>
      <protection locked="0"/>
    </xf>
    <xf numFmtId="0" fontId="21" fillId="0" borderId="20" xfId="0" applyFont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21" fillId="37" borderId="0" xfId="0" applyFont="1" applyFill="1" applyAlignment="1">
      <alignment horizontal="center"/>
    </xf>
    <xf numFmtId="0" fontId="2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7" fillId="37" borderId="12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37" borderId="12" xfId="0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8" fillId="37" borderId="13" xfId="0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8" xfId="0" applyFont="1" applyBorder="1" applyAlignment="1">
      <alignment/>
    </xf>
    <xf numFmtId="0" fontId="17" fillId="37" borderId="24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7" fillId="37" borderId="25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2"/>
  <sheetViews>
    <sheetView zoomScale="85" zoomScaleNormal="85" zoomScalePageLayoutView="0" workbookViewId="0" topLeftCell="A1">
      <selection activeCell="M13" sqref="M13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1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2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3</v>
      </c>
      <c r="C6" s="20" t="s">
        <v>4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5</v>
      </c>
      <c r="J6" s="20" t="s">
        <v>6</v>
      </c>
      <c r="K6" s="20" t="s">
        <v>7</v>
      </c>
      <c r="L6" s="22" t="s">
        <v>8</v>
      </c>
      <c r="M6" s="23" t="s">
        <v>9</v>
      </c>
    </row>
    <row r="7" spans="2:14" ht="12.75">
      <c r="B7" s="24">
        <v>11</v>
      </c>
      <c r="C7" s="33" t="s">
        <v>23</v>
      </c>
      <c r="D7" s="26">
        <v>199</v>
      </c>
      <c r="E7" s="34">
        <v>179</v>
      </c>
      <c r="F7" s="28">
        <v>179</v>
      </c>
      <c r="G7" s="28">
        <v>183</v>
      </c>
      <c r="H7" s="27">
        <v>192</v>
      </c>
      <c r="I7" s="29">
        <f aca="true" t="shared" si="0" ref="I7:I18">IF(D7&lt;&gt;"",SUM(D7:H7),"")</f>
        <v>932</v>
      </c>
      <c r="J7" s="30">
        <f aca="true" t="shared" si="1" ref="J7:J18">IF(E7&lt;&gt;"",AVERAGE(D7:H7),"")</f>
        <v>186.4</v>
      </c>
      <c r="K7" s="29">
        <f aca="true" t="shared" si="2" ref="K7:K18">IF(E7&lt;&gt;"",MAX(D7:H7)-MIN(D7:H7),"")</f>
        <v>20</v>
      </c>
      <c r="L7" s="29">
        <f aca="true" t="shared" si="3" ref="L7:L18">IF(E7&lt;&gt;"",MAX(D7:H7),"")</f>
        <v>199</v>
      </c>
      <c r="M7" s="31">
        <v>1</v>
      </c>
      <c r="N7" s="32">
        <f aca="true" t="shared" si="4" ref="N7:N22">MIN(D7:H7)</f>
        <v>179</v>
      </c>
    </row>
    <row r="8" spans="2:14" ht="12.75">
      <c r="B8" s="24">
        <v>1</v>
      </c>
      <c r="C8" s="25" t="s">
        <v>14</v>
      </c>
      <c r="D8" s="26">
        <v>191</v>
      </c>
      <c r="E8" s="27">
        <v>191</v>
      </c>
      <c r="F8" s="28">
        <v>164</v>
      </c>
      <c r="G8" s="28">
        <v>148</v>
      </c>
      <c r="H8" s="27">
        <v>204</v>
      </c>
      <c r="I8" s="29">
        <f t="shared" si="0"/>
        <v>898</v>
      </c>
      <c r="J8" s="30">
        <f t="shared" si="1"/>
        <v>179.6</v>
      </c>
      <c r="K8" s="29">
        <f t="shared" si="2"/>
        <v>56</v>
      </c>
      <c r="L8" s="29">
        <f t="shared" si="3"/>
        <v>204</v>
      </c>
      <c r="M8" s="31">
        <v>2</v>
      </c>
      <c r="N8" s="32">
        <f t="shared" si="4"/>
        <v>148</v>
      </c>
    </row>
    <row r="9" spans="2:14" ht="12.75">
      <c r="B9" s="24">
        <v>3</v>
      </c>
      <c r="C9" s="25" t="s">
        <v>16</v>
      </c>
      <c r="D9" s="26">
        <v>187</v>
      </c>
      <c r="E9" s="27">
        <v>189</v>
      </c>
      <c r="F9" s="28">
        <v>163</v>
      </c>
      <c r="G9" s="28">
        <v>189</v>
      </c>
      <c r="H9" s="27">
        <v>166</v>
      </c>
      <c r="I9" s="29">
        <f t="shared" si="0"/>
        <v>894</v>
      </c>
      <c r="J9" s="30">
        <f t="shared" si="1"/>
        <v>178.8</v>
      </c>
      <c r="K9" s="29">
        <f t="shared" si="2"/>
        <v>26</v>
      </c>
      <c r="L9" s="29">
        <f t="shared" si="3"/>
        <v>189</v>
      </c>
      <c r="M9" s="31">
        <v>3</v>
      </c>
      <c r="N9" s="32">
        <f t="shared" si="4"/>
        <v>163</v>
      </c>
    </row>
    <row r="10" spans="2:14" ht="12.75">
      <c r="B10" s="24">
        <v>9</v>
      </c>
      <c r="C10" s="33" t="s">
        <v>22</v>
      </c>
      <c r="D10" s="26">
        <v>188</v>
      </c>
      <c r="E10" s="27">
        <v>187</v>
      </c>
      <c r="F10" s="28">
        <v>189</v>
      </c>
      <c r="G10" s="28">
        <v>150</v>
      </c>
      <c r="H10" s="27">
        <v>174</v>
      </c>
      <c r="I10" s="29">
        <f t="shared" si="0"/>
        <v>888</v>
      </c>
      <c r="J10" s="30">
        <f t="shared" si="1"/>
        <v>177.6</v>
      </c>
      <c r="K10" s="29">
        <f t="shared" si="2"/>
        <v>39</v>
      </c>
      <c r="L10" s="29">
        <f t="shared" si="3"/>
        <v>189</v>
      </c>
      <c r="M10" s="31">
        <v>4</v>
      </c>
      <c r="N10" s="32">
        <f t="shared" si="4"/>
        <v>150</v>
      </c>
    </row>
    <row r="11" spans="2:14" ht="12.75">
      <c r="B11" s="24">
        <v>10</v>
      </c>
      <c r="C11" s="33" t="s">
        <v>25</v>
      </c>
      <c r="D11" s="26">
        <v>208</v>
      </c>
      <c r="E11" s="27">
        <v>145</v>
      </c>
      <c r="F11" s="28">
        <v>144</v>
      </c>
      <c r="G11" s="28">
        <v>171</v>
      </c>
      <c r="H11" s="27">
        <v>169</v>
      </c>
      <c r="I11" s="29">
        <f t="shared" si="0"/>
        <v>837</v>
      </c>
      <c r="J11" s="30">
        <f t="shared" si="1"/>
        <v>167.4</v>
      </c>
      <c r="K11" s="29">
        <f t="shared" si="2"/>
        <v>64</v>
      </c>
      <c r="L11" s="29">
        <f t="shared" si="3"/>
        <v>208</v>
      </c>
      <c r="M11" s="31">
        <v>5</v>
      </c>
      <c r="N11" s="32">
        <f t="shared" si="4"/>
        <v>144</v>
      </c>
    </row>
    <row r="12" spans="2:14" ht="12.75">
      <c r="B12" s="24">
        <v>5</v>
      </c>
      <c r="C12" s="33" t="s">
        <v>18</v>
      </c>
      <c r="D12" s="26">
        <v>156</v>
      </c>
      <c r="E12" s="27">
        <v>136</v>
      </c>
      <c r="F12" s="28">
        <v>150</v>
      </c>
      <c r="G12" s="28">
        <v>190</v>
      </c>
      <c r="H12" s="27">
        <v>164</v>
      </c>
      <c r="I12" s="29">
        <f t="shared" si="0"/>
        <v>796</v>
      </c>
      <c r="J12" s="30">
        <f t="shared" si="1"/>
        <v>159.2</v>
      </c>
      <c r="K12" s="29">
        <f t="shared" si="2"/>
        <v>54</v>
      </c>
      <c r="L12" s="29">
        <f t="shared" si="3"/>
        <v>190</v>
      </c>
      <c r="M12" s="31">
        <v>6</v>
      </c>
      <c r="N12" s="32">
        <f t="shared" si="4"/>
        <v>136</v>
      </c>
    </row>
    <row r="13" spans="2:14" ht="12.75">
      <c r="B13" s="24">
        <v>8</v>
      </c>
      <c r="C13" s="33" t="s">
        <v>21</v>
      </c>
      <c r="D13" s="26">
        <v>146</v>
      </c>
      <c r="E13" s="27">
        <v>168</v>
      </c>
      <c r="F13" s="28">
        <v>150</v>
      </c>
      <c r="G13" s="28">
        <v>147</v>
      </c>
      <c r="H13" s="27">
        <v>180</v>
      </c>
      <c r="I13" s="29">
        <f t="shared" si="0"/>
        <v>791</v>
      </c>
      <c r="J13" s="30">
        <f t="shared" si="1"/>
        <v>158.2</v>
      </c>
      <c r="K13" s="29">
        <f t="shared" si="2"/>
        <v>34</v>
      </c>
      <c r="L13" s="29">
        <f t="shared" si="3"/>
        <v>180</v>
      </c>
      <c r="M13" s="31">
        <v>7</v>
      </c>
      <c r="N13" s="32">
        <f t="shared" si="4"/>
        <v>146</v>
      </c>
    </row>
    <row r="14" spans="2:14" ht="12.75">
      <c r="B14" s="24">
        <v>4</v>
      </c>
      <c r="C14" s="25" t="s">
        <v>17</v>
      </c>
      <c r="D14" s="26">
        <v>139</v>
      </c>
      <c r="E14" s="27">
        <v>171</v>
      </c>
      <c r="F14" s="28">
        <v>180</v>
      </c>
      <c r="G14" s="28">
        <v>157</v>
      </c>
      <c r="H14" s="27">
        <v>141</v>
      </c>
      <c r="I14" s="29">
        <f t="shared" si="0"/>
        <v>788</v>
      </c>
      <c r="J14" s="30">
        <f t="shared" si="1"/>
        <v>157.6</v>
      </c>
      <c r="K14" s="29">
        <f t="shared" si="2"/>
        <v>41</v>
      </c>
      <c r="L14" s="29">
        <f t="shared" si="3"/>
        <v>180</v>
      </c>
      <c r="M14" s="31">
        <v>8</v>
      </c>
      <c r="N14" s="32">
        <f t="shared" si="4"/>
        <v>139</v>
      </c>
    </row>
    <row r="15" spans="2:14" ht="12.75">
      <c r="B15" s="24">
        <v>6</v>
      </c>
      <c r="C15" s="25" t="s">
        <v>19</v>
      </c>
      <c r="D15" s="26">
        <v>145</v>
      </c>
      <c r="E15" s="27">
        <v>171</v>
      </c>
      <c r="F15" s="28">
        <v>123</v>
      </c>
      <c r="G15" s="28">
        <v>148</v>
      </c>
      <c r="H15" s="27">
        <v>198</v>
      </c>
      <c r="I15" s="29">
        <f t="shared" si="0"/>
        <v>785</v>
      </c>
      <c r="J15" s="30">
        <f t="shared" si="1"/>
        <v>157</v>
      </c>
      <c r="K15" s="29">
        <f t="shared" si="2"/>
        <v>75</v>
      </c>
      <c r="L15" s="29">
        <f t="shared" si="3"/>
        <v>198</v>
      </c>
      <c r="M15" s="31">
        <v>9</v>
      </c>
      <c r="N15" s="32">
        <f t="shared" si="4"/>
        <v>123</v>
      </c>
    </row>
    <row r="16" spans="2:14" ht="12.75">
      <c r="B16" s="24">
        <v>2</v>
      </c>
      <c r="C16" s="33" t="s">
        <v>15</v>
      </c>
      <c r="D16" s="26">
        <v>149</v>
      </c>
      <c r="E16" s="27">
        <v>159</v>
      </c>
      <c r="F16" s="28">
        <v>167</v>
      </c>
      <c r="G16" s="28">
        <v>125</v>
      </c>
      <c r="H16" s="27">
        <v>130</v>
      </c>
      <c r="I16" s="29">
        <f t="shared" si="0"/>
        <v>730</v>
      </c>
      <c r="J16" s="30">
        <f t="shared" si="1"/>
        <v>146</v>
      </c>
      <c r="K16" s="29">
        <f t="shared" si="2"/>
        <v>42</v>
      </c>
      <c r="L16" s="29">
        <f t="shared" si="3"/>
        <v>167</v>
      </c>
      <c r="M16" s="31">
        <v>10</v>
      </c>
      <c r="N16" s="32">
        <f t="shared" si="4"/>
        <v>125</v>
      </c>
    </row>
    <row r="17" spans="2:14" ht="12.75">
      <c r="B17" s="24">
        <v>12</v>
      </c>
      <c r="C17" s="25" t="s">
        <v>24</v>
      </c>
      <c r="D17" s="26">
        <v>142</v>
      </c>
      <c r="E17" s="27">
        <v>128</v>
      </c>
      <c r="F17" s="28">
        <v>146</v>
      </c>
      <c r="G17" s="28">
        <v>133</v>
      </c>
      <c r="H17" s="27">
        <v>176</v>
      </c>
      <c r="I17" s="29">
        <f t="shared" si="0"/>
        <v>725</v>
      </c>
      <c r="J17" s="30">
        <f t="shared" si="1"/>
        <v>145</v>
      </c>
      <c r="K17" s="29">
        <f t="shared" si="2"/>
        <v>48</v>
      </c>
      <c r="L17" s="29">
        <f t="shared" si="3"/>
        <v>176</v>
      </c>
      <c r="M17" s="31">
        <v>11</v>
      </c>
      <c r="N17" s="32">
        <f t="shared" si="4"/>
        <v>128</v>
      </c>
    </row>
    <row r="18" spans="2:14" ht="12.75">
      <c r="B18" s="24">
        <v>7</v>
      </c>
      <c r="C18" s="33" t="s">
        <v>20</v>
      </c>
      <c r="D18" s="26">
        <v>108</v>
      </c>
      <c r="E18" s="27">
        <v>118</v>
      </c>
      <c r="F18" s="28">
        <v>102</v>
      </c>
      <c r="G18" s="28">
        <v>113</v>
      </c>
      <c r="H18" s="27">
        <v>130</v>
      </c>
      <c r="I18" s="29">
        <f t="shared" si="0"/>
        <v>571</v>
      </c>
      <c r="J18" s="30">
        <f t="shared" si="1"/>
        <v>114.2</v>
      </c>
      <c r="K18" s="29">
        <f t="shared" si="2"/>
        <v>28</v>
      </c>
      <c r="L18" s="29">
        <f t="shared" si="3"/>
        <v>130</v>
      </c>
      <c r="M18" s="31">
        <v>12</v>
      </c>
      <c r="N18" s="32">
        <f t="shared" si="4"/>
        <v>102</v>
      </c>
    </row>
    <row r="19" spans="2:14" ht="12.75">
      <c r="B19" s="24"/>
      <c r="C19" s="33"/>
      <c r="D19" s="26"/>
      <c r="E19" s="27"/>
      <c r="F19" s="28"/>
      <c r="G19" s="28"/>
      <c r="H19" s="27"/>
      <c r="I19" s="29">
        <f>IF(D19&lt;&gt;"",SUM(D19:H19),"")</f>
      </c>
      <c r="J19" s="30">
        <f>IF(E19&lt;&gt;"",AVERAGE(D19:H19),"")</f>
      </c>
      <c r="K19" s="29">
        <f>IF(E19&lt;&gt;"",MAX(D19:H19)-MIN(D19:H19),"")</f>
      </c>
      <c r="L19" s="29">
        <f>IF(E19&lt;&gt;"",MAX(D19:H19),"")</f>
      </c>
      <c r="M19" s="31">
        <v>13</v>
      </c>
      <c r="N19" s="32">
        <f t="shared" si="4"/>
        <v>0</v>
      </c>
    </row>
    <row r="20" spans="2:14" ht="12.75">
      <c r="B20" s="24"/>
      <c r="C20" s="33"/>
      <c r="D20" s="26"/>
      <c r="E20" s="27"/>
      <c r="F20" s="28"/>
      <c r="G20" s="28"/>
      <c r="H20" s="27"/>
      <c r="I20" s="29">
        <f>IF(D20&lt;&gt;"",SUM(D20:H20),"")</f>
      </c>
      <c r="J20" s="30">
        <f>IF(E20&lt;&gt;"",AVERAGE(D20:H20),"")</f>
      </c>
      <c r="K20" s="29">
        <f>IF(E20&lt;&gt;"",MAX(D20:H20)-MIN(D20:H20),"")</f>
      </c>
      <c r="L20" s="29">
        <f>IF(E20&lt;&gt;"",MAX(D20:H20),"")</f>
      </c>
      <c r="M20" s="31">
        <v>14</v>
      </c>
      <c r="N20" s="35">
        <f t="shared" si="4"/>
        <v>0</v>
      </c>
    </row>
    <row r="21" spans="2:14" ht="12.75">
      <c r="B21" s="24"/>
      <c r="C21" s="33"/>
      <c r="D21" s="26"/>
      <c r="E21" s="27"/>
      <c r="F21" s="28"/>
      <c r="G21" s="28"/>
      <c r="H21" s="27"/>
      <c r="I21" s="29">
        <f>IF(D21&lt;&gt;"",SUM(D21:H21),"")</f>
      </c>
      <c r="J21" s="30">
        <f>IF(E21&lt;&gt;"",AVERAGE(D21:H21),"")</f>
      </c>
      <c r="K21" s="29">
        <f>IF(E21&lt;&gt;"",MAX(D21:H21)-MIN(D21:H21),"")</f>
      </c>
      <c r="L21" s="29">
        <f>IF(E21&lt;&gt;"",MAX(D21:H21),"")</f>
      </c>
      <c r="M21" s="31">
        <v>15</v>
      </c>
      <c r="N21" s="36">
        <f t="shared" si="4"/>
        <v>0</v>
      </c>
    </row>
    <row r="22" spans="2:14" ht="12.75">
      <c r="B22" s="24"/>
      <c r="C22" s="33"/>
      <c r="D22" s="26"/>
      <c r="E22" s="27"/>
      <c r="F22" s="28"/>
      <c r="G22" s="28"/>
      <c r="H22" s="27"/>
      <c r="I22" s="29">
        <f>IF(D22&lt;&gt;"",SUM(D22:H22),"")</f>
      </c>
      <c r="J22" s="30">
        <f>IF(E22&lt;&gt;"",AVERAGE(D22:H22),"")</f>
      </c>
      <c r="K22" s="29">
        <f>IF(E22&lt;&gt;"",MAX(D22:H22)-MIN(D22:H22),"")</f>
      </c>
      <c r="L22" s="29">
        <f>IF(E22&lt;&gt;"",MAX(D22:H22),"")</f>
      </c>
      <c r="M22" s="31">
        <v>16</v>
      </c>
      <c r="N22" s="36">
        <f t="shared" si="4"/>
        <v>0</v>
      </c>
    </row>
  </sheetData>
  <sheetProtection selectLockedCells="1" selectUnlockedCells="1"/>
  <conditionalFormatting sqref="C7 C11:C13 C15:C22">
    <cfRule type="expression" priority="1" dxfId="0" stopIfTrue="1">
      <formula>(C1&gt;0)</formula>
    </cfRule>
  </conditionalFormatting>
  <conditionalFormatting sqref="C8:C9 C14">
    <cfRule type="expression" priority="2" dxfId="0" stopIfTrue="1">
      <formula>(C1&gt;0)</formula>
    </cfRule>
  </conditionalFormatting>
  <conditionalFormatting sqref="D7">
    <cfRule type="expression" priority="3" dxfId="3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/>
  <legacyDrawing r:id="rId2"/>
  <oleObjects>
    <oleObject progId="Рисунок Microsoft Word" shapeId="226828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9">
      <selection activeCell="L25" sqref="L25"/>
    </sheetView>
  </sheetViews>
  <sheetFormatPr defaultColWidth="9.140625" defaultRowHeight="12.75"/>
  <cols>
    <col min="1" max="1" width="3.8515625" style="1" customWidth="1"/>
    <col min="2" max="2" width="23.7109375" style="1" customWidth="1"/>
    <col min="3" max="3" width="5.8515625" style="1" customWidth="1"/>
    <col min="4" max="4" width="6.00390625" style="1" customWidth="1"/>
    <col min="5" max="5" width="3.8515625" style="0" customWidth="1"/>
    <col min="6" max="6" width="3.8515625" style="1" customWidth="1"/>
    <col min="7" max="7" width="23.7109375" style="1" customWidth="1"/>
    <col min="8" max="9" width="6.00390625" style="1" customWidth="1"/>
    <col min="10" max="11" width="3.8515625" style="1" customWidth="1"/>
    <col min="12" max="12" width="23.7109375" style="1" customWidth="1"/>
    <col min="13" max="13" width="6.00390625" style="1" customWidth="1"/>
    <col min="14" max="14" width="6.0039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10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11</v>
      </c>
      <c r="J5" s="18"/>
      <c r="K5" s="18"/>
      <c r="L5" s="2"/>
      <c r="M5" s="2"/>
    </row>
    <row r="9" spans="1:12" ht="12.75">
      <c r="A9" s="37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39">
        <v>8</v>
      </c>
      <c r="B10" s="40" t="str">
        <f>квалификация!C14</f>
        <v>Каплунов М</v>
      </c>
      <c r="C10" s="41">
        <v>146</v>
      </c>
      <c r="D10" s="42">
        <v>142</v>
      </c>
      <c r="E10" s="43">
        <f>SUM(C10:D10)</f>
        <v>288</v>
      </c>
      <c r="F10" s="43"/>
      <c r="G10" s="43"/>
      <c r="H10" s="43"/>
      <c r="I10" s="43"/>
      <c r="J10" s="38"/>
      <c r="K10" s="38"/>
      <c r="L10" s="38"/>
    </row>
    <row r="11" spans="1:12" ht="12.75">
      <c r="A11" s="44">
        <v>1</v>
      </c>
      <c r="B11" s="45" t="str">
        <f>квалификация!C7</f>
        <v>Джумаев П</v>
      </c>
      <c r="C11" s="28">
        <v>159</v>
      </c>
      <c r="D11" s="46">
        <v>150</v>
      </c>
      <c r="E11" s="43">
        <f>SUM(C11:D11)</f>
        <v>309</v>
      </c>
      <c r="F11" s="43"/>
      <c r="G11" s="43"/>
      <c r="H11" s="43"/>
      <c r="I11" s="43"/>
      <c r="J11" s="38"/>
      <c r="K11" s="38"/>
      <c r="L11" s="38"/>
    </row>
    <row r="12" spans="1:12" ht="12.75">
      <c r="A12" s="37">
        <v>6</v>
      </c>
      <c r="B12" s="47"/>
      <c r="C12" s="37"/>
      <c r="D12" s="48"/>
      <c r="E12" s="43"/>
      <c r="F12" s="43">
        <v>11</v>
      </c>
      <c r="G12" s="43"/>
      <c r="H12" s="43"/>
      <c r="I12" s="43"/>
      <c r="J12" s="38"/>
      <c r="K12" s="38"/>
      <c r="L12" s="38"/>
    </row>
    <row r="13" spans="1:12" ht="12.75">
      <c r="A13" s="37"/>
      <c r="B13" s="47"/>
      <c r="C13" s="49"/>
      <c r="D13" s="50"/>
      <c r="E13" s="51"/>
      <c r="F13" s="39">
        <v>1</v>
      </c>
      <c r="G13" s="45" t="s">
        <v>26</v>
      </c>
      <c r="H13" s="26">
        <v>177</v>
      </c>
      <c r="I13" s="52">
        <v>134</v>
      </c>
      <c r="J13" s="38">
        <f>SUM(H13:I13)</f>
        <v>311</v>
      </c>
      <c r="K13" s="38"/>
      <c r="L13" s="38"/>
    </row>
    <row r="14" spans="1:12" ht="12.75">
      <c r="A14" s="37"/>
      <c r="B14" s="47"/>
      <c r="C14" s="47"/>
      <c r="D14" s="50"/>
      <c r="E14" s="37"/>
      <c r="F14" s="39">
        <v>3</v>
      </c>
      <c r="G14" s="53" t="s">
        <v>27</v>
      </c>
      <c r="H14" s="26">
        <v>163</v>
      </c>
      <c r="I14" s="52">
        <v>194</v>
      </c>
      <c r="J14" s="38">
        <f>SUM(H14:I14)</f>
        <v>357</v>
      </c>
      <c r="K14" s="38"/>
      <c r="L14" s="38"/>
    </row>
    <row r="15" spans="1:12" ht="12.75">
      <c r="A15" s="37">
        <v>7</v>
      </c>
      <c r="B15" s="47"/>
      <c r="C15" s="37"/>
      <c r="D15" s="54"/>
      <c r="E15" s="37"/>
      <c r="F15" s="38">
        <v>12</v>
      </c>
      <c r="G15" s="38"/>
      <c r="H15" s="37"/>
      <c r="I15" s="48"/>
      <c r="J15" s="38"/>
      <c r="K15" s="38"/>
      <c r="L15" s="38"/>
    </row>
    <row r="16" spans="1:12" ht="12.75">
      <c r="A16" s="39">
        <v>6</v>
      </c>
      <c r="B16" s="40" t="str">
        <f>квалификация!C12</f>
        <v>Кисель В</v>
      </c>
      <c r="C16" s="41">
        <v>171</v>
      </c>
      <c r="D16" s="55">
        <v>161</v>
      </c>
      <c r="E16" s="43">
        <f>SUM(C16:D16)</f>
        <v>332</v>
      </c>
      <c r="F16" s="38"/>
      <c r="G16" s="38"/>
      <c r="H16" s="37"/>
      <c r="I16" s="50"/>
      <c r="J16" s="38"/>
      <c r="K16" s="38"/>
      <c r="L16" s="38"/>
    </row>
    <row r="17" spans="1:14" ht="12.75">
      <c r="A17" s="44">
        <v>3</v>
      </c>
      <c r="B17" s="40" t="str">
        <f>квалификация!C9</f>
        <v>Павлов В</v>
      </c>
      <c r="C17" s="26">
        <v>172</v>
      </c>
      <c r="D17" s="52">
        <v>191</v>
      </c>
      <c r="E17" s="43">
        <f>SUM(C17:D17)</f>
        <v>363</v>
      </c>
      <c r="F17" s="38"/>
      <c r="G17" s="38"/>
      <c r="H17" s="37"/>
      <c r="I17" s="50"/>
      <c r="K17" s="38"/>
      <c r="L17" s="38" t="s">
        <v>12</v>
      </c>
      <c r="M17" s="38"/>
      <c r="N17" s="1"/>
    </row>
    <row r="18" spans="1:14" ht="12.75">
      <c r="A18" s="37">
        <v>8</v>
      </c>
      <c r="B18" s="56"/>
      <c r="C18" s="37"/>
      <c r="D18" s="37"/>
      <c r="E18" s="57"/>
      <c r="F18" s="38"/>
      <c r="G18" s="38"/>
      <c r="H18" s="37"/>
      <c r="I18" s="50"/>
      <c r="K18" s="38"/>
      <c r="L18" s="38"/>
      <c r="M18" s="38"/>
      <c r="N18" s="1"/>
    </row>
    <row r="19" spans="1:15" ht="12.75">
      <c r="A19" s="37"/>
      <c r="B19" s="56"/>
      <c r="C19" s="37"/>
      <c r="D19" s="37"/>
      <c r="E19" s="37"/>
      <c r="F19" s="38"/>
      <c r="G19" s="38"/>
      <c r="H19" s="37"/>
      <c r="I19" s="50"/>
      <c r="J19" s="58"/>
      <c r="K19" s="59">
        <v>3</v>
      </c>
      <c r="L19" s="45" t="s">
        <v>16</v>
      </c>
      <c r="M19" s="60">
        <v>223</v>
      </c>
      <c r="N19" s="61">
        <v>175</v>
      </c>
      <c r="O19" s="38">
        <f>SUM(M19:N19)</f>
        <v>398</v>
      </c>
    </row>
    <row r="20" spans="1:15" ht="12.75">
      <c r="A20" s="37"/>
      <c r="B20" s="56"/>
      <c r="C20" s="37"/>
      <c r="D20" s="37"/>
      <c r="E20" s="37"/>
      <c r="F20" s="38"/>
      <c r="G20" s="38"/>
      <c r="H20" s="37"/>
      <c r="I20" s="50"/>
      <c r="K20" s="62">
        <v>5</v>
      </c>
      <c r="L20" s="40" t="s">
        <v>25</v>
      </c>
      <c r="M20" s="59">
        <v>204</v>
      </c>
      <c r="N20" s="63">
        <v>162</v>
      </c>
      <c r="O20" s="38">
        <f>SUM(M20:N20)</f>
        <v>366</v>
      </c>
    </row>
    <row r="21" spans="1:14" ht="12.75">
      <c r="A21" s="37">
        <v>9</v>
      </c>
      <c r="B21" s="56"/>
      <c r="C21" s="37"/>
      <c r="D21" s="37"/>
      <c r="E21" s="37"/>
      <c r="F21" s="38"/>
      <c r="G21" s="38"/>
      <c r="H21" s="37"/>
      <c r="I21" s="50"/>
      <c r="K21" s="38"/>
      <c r="L21" s="38"/>
      <c r="M21" s="37"/>
      <c r="N21" s="3"/>
    </row>
    <row r="22" spans="1:14" ht="12.75">
      <c r="A22" s="64">
        <v>5</v>
      </c>
      <c r="B22" s="40" t="str">
        <f>квалификация!C11</f>
        <v>Рычагов Н</v>
      </c>
      <c r="C22" s="65">
        <v>177</v>
      </c>
      <c r="D22" s="66">
        <v>163</v>
      </c>
      <c r="E22" s="43">
        <f>SUM(C22:D22)</f>
        <v>340</v>
      </c>
      <c r="F22" s="38"/>
      <c r="G22" s="38"/>
      <c r="H22" s="37"/>
      <c r="I22" s="50"/>
      <c r="K22" s="38"/>
      <c r="L22" s="38"/>
      <c r="M22" s="37"/>
      <c r="N22" s="3"/>
    </row>
    <row r="23" spans="1:14" ht="12.75">
      <c r="A23" s="44">
        <v>4</v>
      </c>
      <c r="B23" s="45" t="str">
        <f>квалификация!C10</f>
        <v>Алымов С</v>
      </c>
      <c r="C23" s="28">
        <v>167</v>
      </c>
      <c r="D23" s="59">
        <v>158</v>
      </c>
      <c r="E23" s="43">
        <f>SUM(C23:D23)</f>
        <v>325</v>
      </c>
      <c r="F23" s="38"/>
      <c r="G23" s="38"/>
      <c r="H23" s="37"/>
      <c r="I23" s="50"/>
      <c r="K23" s="38"/>
      <c r="L23" s="38"/>
      <c r="M23" s="37"/>
      <c r="N23" s="3"/>
    </row>
    <row r="24" spans="1:14" ht="12.75">
      <c r="A24" s="37">
        <v>10</v>
      </c>
      <c r="B24" s="56"/>
      <c r="C24" s="37"/>
      <c r="D24" s="67"/>
      <c r="E24" s="57"/>
      <c r="F24" s="38">
        <v>9</v>
      </c>
      <c r="G24" s="38"/>
      <c r="H24" s="37"/>
      <c r="I24" s="54"/>
      <c r="K24" s="38"/>
      <c r="L24" s="68"/>
      <c r="M24" s="37"/>
      <c r="N24" s="3"/>
    </row>
    <row r="25" spans="1:14" ht="12.75">
      <c r="A25" s="37"/>
      <c r="B25" s="56"/>
      <c r="C25" s="37"/>
      <c r="D25" s="69"/>
      <c r="E25" s="51"/>
      <c r="F25" s="39">
        <v>5</v>
      </c>
      <c r="G25" s="70" t="s">
        <v>28</v>
      </c>
      <c r="H25" s="65">
        <v>155</v>
      </c>
      <c r="I25" s="66">
        <v>164</v>
      </c>
      <c r="K25" s="38">
        <f>SUM(H25:I25)</f>
        <v>319</v>
      </c>
      <c r="L25" s="38"/>
      <c r="M25" s="37"/>
      <c r="N25" s="3"/>
    </row>
    <row r="26" spans="1:14" ht="12.75">
      <c r="A26" s="37"/>
      <c r="B26" s="56"/>
      <c r="C26" s="37"/>
      <c r="D26" s="69"/>
      <c r="E26" s="37"/>
      <c r="F26" s="39">
        <v>2</v>
      </c>
      <c r="G26" s="53" t="s">
        <v>29</v>
      </c>
      <c r="H26" s="28">
        <v>150</v>
      </c>
      <c r="I26" s="59">
        <v>166</v>
      </c>
      <c r="K26" s="38">
        <f>SUM(H26:I26)</f>
        <v>316</v>
      </c>
      <c r="L26" s="38"/>
      <c r="M26" s="37"/>
      <c r="N26" s="3"/>
    </row>
    <row r="27" spans="1:14" ht="12.75">
      <c r="A27" s="37">
        <v>11</v>
      </c>
      <c r="B27" s="56"/>
      <c r="C27" s="37"/>
      <c r="D27" s="71"/>
      <c r="E27" s="38"/>
      <c r="F27" s="38">
        <v>10</v>
      </c>
      <c r="G27" s="38"/>
      <c r="H27" s="38"/>
      <c r="I27" s="72"/>
      <c r="K27" s="38"/>
      <c r="L27" s="38"/>
      <c r="M27" s="37"/>
      <c r="N27" s="3"/>
    </row>
    <row r="28" spans="1:14" ht="12.75">
      <c r="A28" s="39">
        <v>7</v>
      </c>
      <c r="B28" s="40" t="str">
        <f>квалификация!C13</f>
        <v>Юров Д</v>
      </c>
      <c r="C28" s="41">
        <v>180</v>
      </c>
      <c r="D28" s="42">
        <v>135</v>
      </c>
      <c r="E28" s="43">
        <f>SUM(C28:D28)</f>
        <v>315</v>
      </c>
      <c r="F28" s="38"/>
      <c r="G28" s="38"/>
      <c r="H28" s="38"/>
      <c r="I28" s="73"/>
      <c r="K28" s="38" t="s">
        <v>13</v>
      </c>
      <c r="L28" s="38"/>
      <c r="M28" s="37"/>
      <c r="N28" s="3"/>
    </row>
    <row r="29" spans="1:15" ht="12.75">
      <c r="A29" s="44">
        <v>2</v>
      </c>
      <c r="B29" s="40" t="str">
        <f>квалификация!C8</f>
        <v>Кашкин В</v>
      </c>
      <c r="C29" s="28">
        <v>170</v>
      </c>
      <c r="D29" s="74">
        <v>176</v>
      </c>
      <c r="E29" s="43">
        <f>SUM(C29:D29)</f>
        <v>346</v>
      </c>
      <c r="F29" s="57"/>
      <c r="G29" s="57"/>
      <c r="H29" s="57"/>
      <c r="I29" s="75">
        <v>11</v>
      </c>
      <c r="J29" s="58"/>
      <c r="K29" s="62">
        <v>1</v>
      </c>
      <c r="L29" s="40" t="s">
        <v>23</v>
      </c>
      <c r="M29" s="59">
        <v>196</v>
      </c>
      <c r="N29" s="59">
        <v>206</v>
      </c>
      <c r="O29" s="38">
        <f>SUM(M29:N29)</f>
        <v>402</v>
      </c>
    </row>
    <row r="30" spans="1:15" ht="12.75">
      <c r="A30" s="38">
        <v>12</v>
      </c>
      <c r="B30" s="38"/>
      <c r="C30" s="38"/>
      <c r="D30" s="38"/>
      <c r="E30" s="38"/>
      <c r="F30" s="57"/>
      <c r="G30" s="57"/>
      <c r="H30" s="57"/>
      <c r="I30" s="57">
        <v>12</v>
      </c>
      <c r="K30" s="77">
        <v>2</v>
      </c>
      <c r="L30" s="70" t="s">
        <v>14</v>
      </c>
      <c r="M30" s="76">
        <v>202</v>
      </c>
      <c r="N30" s="76">
        <v>180</v>
      </c>
      <c r="O30" s="38">
        <f>SUM(M30:N30)</f>
        <v>382</v>
      </c>
    </row>
    <row r="31" spans="6:13" ht="12.75">
      <c r="F31" s="57"/>
      <c r="G31" s="57"/>
      <c r="H31" s="57"/>
      <c r="I31" s="57"/>
      <c r="L31" s="3"/>
      <c r="M31" s="3"/>
    </row>
    <row r="32" ht="14.25" customHeight="1"/>
    <row r="33" spans="5:7" ht="14.25" customHeight="1">
      <c r="E33" s="18"/>
      <c r="F33" s="18"/>
      <c r="G33" s="18"/>
    </row>
    <row r="34" spans="5:7" ht="12" customHeight="1">
      <c r="E34" s="18"/>
      <c r="F34" s="18"/>
      <c r="G34" s="18"/>
    </row>
    <row r="35" spans="5:7" ht="12.75" customHeight="1">
      <c r="E35" s="18"/>
      <c r="F35" s="18"/>
      <c r="G35" s="18"/>
    </row>
  </sheetData>
  <sheetProtection selectLockedCells="1" selectUnlockedCells="1"/>
  <conditionalFormatting sqref="B11 B16 B22 B28 G13 G26">
    <cfRule type="expression" priority="1" dxfId="0" stopIfTrue="1">
      <formula>(B5&gt;0)</formula>
    </cfRule>
  </conditionalFormatting>
  <conditionalFormatting sqref="B10 B17 B29 G14 K29:L29">
    <cfRule type="expression" priority="2" dxfId="0" stopIfTrue="1">
      <formula>(B3&gt;0)</formula>
    </cfRule>
  </conditionalFormatting>
  <conditionalFormatting sqref="K19:L20">
    <cfRule type="expression" priority="3" dxfId="0" stopIfTrue="1">
      <formula>(J13&gt;0)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91"/>
  <legacyDrawing r:id="rId2"/>
  <oleObjects>
    <oleObject progId="Рисунок Microsoft Word" shapeId="551816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2012-01-27T14:02:08Z</dcterms:modified>
  <cp:category/>
  <cp:version/>
  <cp:contentType/>
  <cp:contentStatus/>
</cp:coreProperties>
</file>